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1076B5A0-1B24-44E5-880B-85FD078135CC}" xr6:coauthVersionLast="47" xr6:coauthVersionMax="47" xr10:uidLastSave="{00000000-0000-0000-0000-000000000000}"/>
  <bookViews>
    <workbookView xWindow="390" yWindow="390" windowWidth="28230" windowHeight="1560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iterate="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<sst xmlns="http://schemas.openxmlformats.org/spreadsheetml/2006/main" count="60" uniqueCount="57">
  <si>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</si>
  <si>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</si>
  <si>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</si>
  <si>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</si>
  <si>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</si>
  <si>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</si>
  <si>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</si>
  <si>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</si>
  <si>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</si>
  <si>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</si>
  <si>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</si>
  <si>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</si>
  <si>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</si>
  <si>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</si>
  <si>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</si>
  <si>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</si>
  <si>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</si>
  <si>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</si>
  <si>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</si>
  <si>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</si>
  <si>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</si>
  <si>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</si>
  <si>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</si>
  <si>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</si>
  <si>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</si>
  <si>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</si>
  <si>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</si>
  <si>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</si>
  <si>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</si>
  <si>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</si>
  <si>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</si>
  <si>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</si>
  <si>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</si>
  <si>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</si>
  <si>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</si>
  <si>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</si>
  <si>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</si>
  <si>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</si>
  <si>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</si>
  <si>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</si>
  <si>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</si>
  <si>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</si>
  <si>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</si>
  <si>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</si>
  <si>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</si>
  <si>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</si>
  <si>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</si>
  <si>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</si>
  <si>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</si>
  <si>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</si>
  <si>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</si>
  <si>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Генеральный директор АО "РСП"</t>
  </si>
  <si>
    <t>_______________Н.В. Ильин</t>
  </si>
  <si>
    <t>Сукочев А.А.</t>
  </si>
  <si>
    <t>Реконструкция 2КЛ-10кВ ПС-596 до РТП-12 по адресу: г. Москва, поселение Рязановское, мкр. "Родники". Инв. № 43315095</t>
  </si>
  <si>
    <t>"___"  ___________________2025 г</t>
  </si>
  <si>
    <t xml:space="preserve">Перевод в текущие  цены по состоянию на 4кв. 2024 г. Письмо Минстроя России 18 10.2024 г. N 61327-ИФ/09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</si>
</sst>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9" fillId="0" borderId="10" xfId="36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9" fillId="0" borderId="10" xfId="36" applyFont="1" applyBorder="1" applyAlignment="1">
      <alignment horizontal="left" vertical="center" wrapText="1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0" fontId="26" fillId="0" borderId="0" xfId="43" applyFont="1" applyAlignment="1">
      <alignment horizontal="left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428/My%20Documents/&#1090;&#1088;&#1072;&#1085;&#1089;&#1085;&#1077;&#1092;&#1090;&#1077;&#1084;&#1072;&#1096;/mail/&#1043;&#1077;&#1086;&#1057;&#1084;&#1077;&#1090;&#1072;/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21/&#1056;&#1072;&#1073;&#1086;&#1095;&#1080;&#1081;%20&#1089;&#1090;&#1086;&#1083;/&#1053;&#1086;&#1074;&#1072;&#1103;%20&#1087;&#1072;&#1087;&#1082;&#1072;/&#1061;&#1072;&#1081;&#1090;&#1091;&#1085;/&#1056;&#1042;&#1057;%2030&#1090;&#1099;&#1089;%20%20&#1057;&#1090;&#1072;&#1088;&#1086;&#1083;&#1080;&#1082;&#1077;&#1077;&#1074;&#1086;/mail/&#1043;&#1077;&#1086;&#1057;&#1084;&#1077;&#1090;&#1072;/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РП"/>
      <sheetName val="1"/>
      <sheetName val="График"/>
      <sheetName val="сохранить"/>
      <sheetName val="Табл38-7"/>
      <sheetName val="вариант"/>
      <sheetName val="Зап-3- СЦБ"/>
      <sheetName val="Разработка проекта"/>
      <sheetName val="сводная"/>
      <sheetName val="См 1 наруж.водопровод"/>
      <sheetName val="Смета 1"/>
      <sheetName val="Summary"/>
      <sheetName val="Суточная"/>
      <sheetName val="5ОборРабМест(HP)"/>
      <sheetName val="15"/>
      <sheetName val="свод_ИИР"/>
      <sheetName val="Счет-Фактура"/>
      <sheetName val="Пример расчета"/>
      <sheetName val="sapactivexlhiddensheet"/>
      <sheetName val="свод 2"/>
      <sheetName val="все"/>
      <sheetName val="Кредиты"/>
      <sheetName val="информация"/>
      <sheetName val="13.1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свод 3"/>
      <sheetName val="ID"/>
      <sheetName val="СС"/>
      <sheetName val="Opex personnel (Term facs)"/>
      <sheetName val="данные"/>
      <sheetName val="Баланс"/>
      <sheetName val="Смета2_проект__раб_"/>
      <sheetName val="Смета_1"/>
      <sheetName val="Production and Spend"/>
      <sheetName val="OCK1"/>
      <sheetName val="1.3"/>
      <sheetName val="ИГ1"/>
      <sheetName val="Землеотвод"/>
      <sheetName val="шаблон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накладная"/>
      <sheetName val="Акт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13_1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Leistungsakt"/>
      <sheetName val="Свод объем"/>
      <sheetName val="Дог цена"/>
      <sheetName val="SakhNIPI5"/>
      <sheetName val="ПИР"/>
      <sheetName val="1155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эл_химз_2"/>
      <sheetName val="геология_2"/>
      <sheetName val="Коэфф1_1"/>
      <sheetName val="Прайс_лист1"/>
      <sheetName val="к_84-к_831"/>
      <sheetName val="СМЕТА_проект1"/>
      <sheetName val="выборка_на22_июня1"/>
      <sheetName val="Смета2_проект__раб_1"/>
      <sheetName val="РС_1"/>
      <sheetName val="6_142"/>
      <sheetName val="6_3_12"/>
      <sheetName val="6_202"/>
      <sheetName val="6_4_12"/>
      <sheetName val="6_11_1__сторонние2"/>
      <sheetName val="8_14_КР_(списание)ОПСТИКР2"/>
      <sheetName val="Данные_для_расчёта_сметы1"/>
      <sheetName val="6_14_КР1"/>
      <sheetName val="справ_2"/>
      <sheetName val="СметаСводная_снег1"/>
      <sheetName val="лч_и_кам1"/>
      <sheetName val="выборка_на22_июня"/>
      <sheetName val="РС_"/>
      <sheetName val="лч_и_кам"/>
      <sheetName val="эл_химз_3"/>
      <sheetName val="геология_3"/>
      <sheetName val="Коэфф1_2"/>
      <sheetName val="Прайс_лист2"/>
      <sheetName val="к_84-к_832"/>
      <sheetName val="СМЕТА_проект2"/>
      <sheetName val="выборка_на22_июня2"/>
      <sheetName val="Смета2_проект__раб_2"/>
      <sheetName val="РС_2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справ_3"/>
      <sheetName val="СметаСводная_снег2"/>
      <sheetName val="лч_и_кам2"/>
      <sheetName val="эл_химз_4"/>
      <sheetName val="геология_4"/>
      <sheetName val="Коэфф1_3"/>
      <sheetName val="Прайс_лист3"/>
      <sheetName val="к_84-к_833"/>
      <sheetName val="СМЕТА_проект3"/>
      <sheetName val="выборка_на22_июня3"/>
      <sheetName val="Смета2_проект__раб_3"/>
      <sheetName val="РС_3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справ_4"/>
      <sheetName val="СметаСводная_снег3"/>
      <sheetName val="лч_и_кам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/>
      <sheetData sheetId="81" refreshError="1"/>
      <sheetData sheetId="82" refreshError="1"/>
      <sheetData sheetId="83" refreshError="1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zoomScale="145" zoomScaleSheetLayoutView="145" workbookViewId="0">
      <selection activeCell="E18" sqref="E18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7" t="s">
        <v>51</v>
      </c>
      <c r="C5" s="58"/>
      <c r="D5" s="58"/>
      <c r="E5" s="58"/>
      <c r="F5" s="102"/>
      <c r="G5" s="102"/>
      <c r="H5" s="102"/>
      <c r="I5" s="102"/>
      <c r="J5" s="102"/>
      <c r="K5" s="64"/>
      <c r="L5" s="64"/>
    </row>
    <row r="6" spans="1:13" s="57" customFormat="1" ht="16.5" customHeight="1" x14ac:dyDescent="0.25">
      <c r="A6" s="75" t="s">
        <v>52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" customHeight="1" x14ac:dyDescent="0.25">
      <c r="A8" s="75" t="s">
        <v>55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24"/>
      <c r="B9" s="124"/>
      <c r="F9" s="124"/>
      <c r="G9" s="124"/>
      <c r="H9" s="124"/>
      <c r="I9" s="124"/>
      <c r="J9" s="124"/>
    </row>
    <row r="10" spans="1:13" x14ac:dyDescent="0.2">
      <c r="A10" s="78" t="s">
        <v>44</v>
      </c>
      <c r="B10" s="79"/>
      <c r="C10" s="79"/>
      <c r="D10" s="79"/>
      <c r="E10" s="79"/>
      <c r="F10" s="79"/>
      <c r="G10" s="79"/>
      <c r="H10" s="79"/>
      <c r="I10" s="79"/>
      <c r="J10" s="79"/>
    </row>
    <row r="11" spans="1:13" x14ac:dyDescent="0.2">
      <c r="A11" s="79" t="s">
        <v>5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3" ht="38.25" customHeight="1" x14ac:dyDescent="0.2">
      <c r="A12" s="80" t="s">
        <v>0</v>
      </c>
      <c r="B12" s="80"/>
      <c r="C12" s="81" t="s">
        <v>54</v>
      </c>
      <c r="D12" s="82"/>
      <c r="E12" s="82"/>
      <c r="F12" s="82"/>
      <c r="G12" s="82"/>
      <c r="H12" s="82"/>
      <c r="I12" s="82"/>
      <c r="J12" s="83"/>
    </row>
    <row r="13" spans="1:13" hidden="1" x14ac:dyDescent="0.2">
      <c r="A13" s="85" t="s">
        <v>1</v>
      </c>
      <c r="B13" s="85"/>
      <c r="C13" s="86" t="e">
        <f>#REF!</f>
        <v>#REF!</v>
      </c>
      <c r="D13" s="87"/>
      <c r="E13" s="87"/>
      <c r="F13" s="87"/>
      <c r="G13" s="87"/>
      <c r="H13" s="87"/>
      <c r="I13" s="87"/>
      <c r="J13" s="88"/>
    </row>
    <row r="14" spans="1:13" ht="12.75" hidden="1" customHeight="1" x14ac:dyDescent="0.2">
      <c r="A14" s="85" t="s">
        <v>2</v>
      </c>
      <c r="B14" s="85"/>
      <c r="C14" s="90" t="e">
        <f>#REF!</f>
        <v>#REF!</v>
      </c>
      <c r="D14" s="91"/>
      <c r="E14" s="91"/>
      <c r="F14" s="91"/>
      <c r="G14" s="91"/>
      <c r="H14" s="91"/>
      <c r="I14" s="91"/>
      <c r="J14" s="92"/>
    </row>
    <row r="15" spans="1:13" x14ac:dyDescent="0.2">
      <c r="A15" s="80" t="s">
        <v>3</v>
      </c>
      <c r="B15" s="80"/>
      <c r="C15" s="80"/>
      <c r="D15" s="80"/>
      <c r="E15" s="12"/>
      <c r="F15" s="4"/>
      <c r="G15" s="89"/>
      <c r="H15" s="89"/>
      <c r="I15" s="15"/>
      <c r="J15" s="5"/>
    </row>
    <row r="16" spans="1:13" x14ac:dyDescent="0.2">
      <c r="A16" s="80" t="s">
        <v>6</v>
      </c>
      <c r="B16" s="80"/>
      <c r="C16" s="80"/>
      <c r="D16" s="80"/>
      <c r="E16" s="53">
        <f>(E17*E18)/10000</f>
        <v>3.96</v>
      </c>
      <c r="F16" s="6"/>
      <c r="G16" s="2"/>
      <c r="H16" s="13"/>
      <c r="I16" s="13"/>
      <c r="J16" s="7"/>
    </row>
    <row r="17" spans="1:25" x14ac:dyDescent="0.2">
      <c r="A17" s="85" t="s">
        <v>7</v>
      </c>
      <c r="B17" s="85"/>
      <c r="C17" s="85"/>
      <c r="D17" s="85"/>
      <c r="E17" s="10">
        <v>1320</v>
      </c>
      <c r="F17" s="17"/>
      <c r="G17" s="93"/>
      <c r="H17" s="93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5" t="s">
        <v>8</v>
      </c>
      <c r="B18" s="85"/>
      <c r="C18" s="85"/>
      <c r="D18" s="85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5" t="s">
        <v>4</v>
      </c>
      <c r="B19" s="85"/>
      <c r="C19" s="85"/>
      <c r="D19" s="85"/>
      <c r="E19" s="11">
        <v>1</v>
      </c>
      <c r="F19" s="18"/>
      <c r="G19" s="84"/>
      <c r="H19" s="84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94" t="s">
        <v>14</v>
      </c>
      <c r="G20" s="95"/>
      <c r="H20" s="95"/>
      <c r="I20" s="96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106">
        <v>6</v>
      </c>
      <c r="G21" s="106"/>
      <c r="H21" s="106"/>
      <c r="I21" s="106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106" t="s">
        <v>15</v>
      </c>
      <c r="B22" s="106"/>
      <c r="C22" s="106"/>
      <c r="D22" s="106"/>
      <c r="E22" s="106"/>
      <c r="F22" s="106"/>
      <c r="G22" s="106"/>
      <c r="H22" s="106"/>
      <c r="I22" s="106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3.96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34589.74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34589.74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106" t="s">
        <v>18</v>
      </c>
      <c r="B25" s="106"/>
      <c r="C25" s="106"/>
      <c r="D25" s="106"/>
      <c r="E25" s="106"/>
      <c r="F25" s="106"/>
      <c r="G25" s="106"/>
      <c r="H25" s="106"/>
      <c r="I25" s="106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3.96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15128.76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15128.76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106" t="s">
        <v>20</v>
      </c>
      <c r="B28" s="106"/>
      <c r="C28" s="106"/>
      <c r="D28" s="106"/>
      <c r="E28" s="106"/>
      <c r="F28" s="106"/>
      <c r="G28" s="106"/>
      <c r="H28" s="106"/>
      <c r="I28" s="106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43669.55</v>
      </c>
      <c r="F29" s="20">
        <v>0.06</v>
      </c>
      <c r="G29" s="20">
        <v>2.5</v>
      </c>
      <c r="H29" s="20"/>
      <c r="I29" s="20"/>
      <c r="J29" s="23">
        <f>ROUND(E29*F29*G29,2)</f>
        <v>6550.43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34589.74</v>
      </c>
      <c r="F30" s="52">
        <v>0.26250000000000001</v>
      </c>
      <c r="G30" s="20"/>
      <c r="H30" s="20"/>
      <c r="I30" s="20"/>
      <c r="J30" s="23">
        <f>ROUND(E30*F30,2)</f>
        <v>9079.81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18030.240000000002</v>
      </c>
    </row>
    <row r="33" spans="1:17" ht="12.75" x14ac:dyDescent="0.2">
      <c r="A33" s="107"/>
      <c r="B33" s="108"/>
      <c r="C33" s="108"/>
      <c r="D33" s="108"/>
      <c r="E33" s="108"/>
      <c r="F33" s="108"/>
      <c r="G33" s="108"/>
      <c r="H33" s="108"/>
      <c r="I33" s="108"/>
      <c r="J33" s="109"/>
    </row>
    <row r="34" spans="1:17" ht="81" customHeight="1" x14ac:dyDescent="0.2">
      <c r="A34" s="20">
        <v>4</v>
      </c>
      <c r="B34" s="22" t="s">
        <v>26</v>
      </c>
      <c r="C34" s="110" t="s">
        <v>56</v>
      </c>
      <c r="D34" s="111"/>
      <c r="E34" s="23">
        <f>J32+J27+J24</f>
        <v>67748.739999999991</v>
      </c>
      <c r="F34" s="26">
        <v>6.26</v>
      </c>
      <c r="G34" s="20"/>
      <c r="H34" s="20"/>
      <c r="I34" s="20"/>
      <c r="J34" s="25">
        <f>F34*E34</f>
        <v>424107.11239999993</v>
      </c>
    </row>
    <row r="35" spans="1:17" ht="18" customHeight="1" x14ac:dyDescent="0.2">
      <c r="A35" s="121">
        <v>5</v>
      </c>
      <c r="B35" s="112" t="s">
        <v>42</v>
      </c>
      <c r="C35" s="115" t="s">
        <v>43</v>
      </c>
      <c r="D35" s="116"/>
      <c r="E35" s="29">
        <v>1857</v>
      </c>
      <c r="F35" s="99">
        <v>1.75</v>
      </c>
      <c r="G35" s="99"/>
      <c r="H35" s="99"/>
      <c r="I35" s="99"/>
      <c r="J35" s="103">
        <f>(E35+E36+E37)*1.75</f>
        <v>16306.5</v>
      </c>
    </row>
    <row r="36" spans="1:17" ht="14.25" customHeight="1" x14ac:dyDescent="0.2">
      <c r="A36" s="122"/>
      <c r="B36" s="113"/>
      <c r="C36" s="117"/>
      <c r="D36" s="118"/>
      <c r="E36" s="29">
        <v>3213</v>
      </c>
      <c r="F36" s="100"/>
      <c r="G36" s="100"/>
      <c r="H36" s="100"/>
      <c r="I36" s="100"/>
      <c r="J36" s="104"/>
    </row>
    <row r="37" spans="1:17" ht="11.25" customHeight="1" x14ac:dyDescent="0.2">
      <c r="A37" s="123"/>
      <c r="B37" s="114"/>
      <c r="C37" s="119"/>
      <c r="D37" s="120"/>
      <c r="E37" s="41">
        <v>4248</v>
      </c>
      <c r="F37" s="101"/>
      <c r="G37" s="101"/>
      <c r="H37" s="101"/>
      <c r="I37" s="101"/>
      <c r="J37" s="105"/>
      <c r="K37" s="97" t="s">
        <v>30</v>
      </c>
      <c r="L37" s="98"/>
      <c r="M37" s="98"/>
      <c r="N37" s="98"/>
      <c r="O37" s="98"/>
      <c r="P37" s="98"/>
      <c r="Q37" s="98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440413.61239999993</v>
      </c>
      <c r="L38" s="54">
        <f>J38/3.99/1000</f>
        <v>110.37935147869672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88082.72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528496.32999999996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125" t="s">
        <v>48</v>
      </c>
      <c r="B45" s="125"/>
      <c r="C45" s="126"/>
      <c r="D45" s="126"/>
      <c r="E45" s="126"/>
      <c r="F45" s="126"/>
      <c r="G45" s="126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127" t="s">
        <v>46</v>
      </c>
      <c r="D46" s="127"/>
      <c r="E46" s="127"/>
      <c r="F46" s="127"/>
      <c r="G46" s="127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125" t="s">
        <v>47</v>
      </c>
      <c r="B48" s="125"/>
      <c r="C48" s="126"/>
      <c r="D48" s="126"/>
      <c r="E48" s="126"/>
      <c r="F48" s="126"/>
      <c r="G48" s="126"/>
      <c r="H48" s="62" t="s">
        <v>53</v>
      </c>
      <c r="I48" s="67"/>
      <c r="J48" s="67"/>
      <c r="K48" s="67"/>
      <c r="L48" s="67"/>
    </row>
    <row r="49" spans="2:8" s="68" customFormat="1" ht="15" x14ac:dyDescent="0.25">
      <c r="B49" s="57"/>
      <c r="C49" s="127" t="s">
        <v>46</v>
      </c>
      <c r="D49" s="127"/>
      <c r="E49" s="127"/>
      <c r="F49" s="127"/>
      <c r="G49" s="127"/>
      <c r="H49" s="57"/>
    </row>
  </sheetData>
  <mergeCells count="41">
    <mergeCell ref="A45:B45"/>
    <mergeCell ref="C45:G45"/>
    <mergeCell ref="C46:G46"/>
    <mergeCell ref="C48:G48"/>
    <mergeCell ref="C49:G49"/>
    <mergeCell ref="A48:B48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F20:I20"/>
    <mergeCell ref="A16:D16"/>
    <mergeCell ref="A17:D17"/>
    <mergeCell ref="K37:Q37"/>
    <mergeCell ref="A19:D19"/>
    <mergeCell ref="G35:G37"/>
    <mergeCell ref="H35:H37"/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2020-12-24T08:17:45Z</cp:lastPrinted>
  <dcterms:created xsi:type="dcterms:W3CDTF">2010-03-23T14:12:56Z</dcterms:created>
  <dcterms:modified xsi:type="dcterms:W3CDTF">2025-04-21T11:50:35Z</dcterms:modified>
</cp:coreProperties>
</file>